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9440" windowHeight="1104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9" i="1" l="1"/>
  <c r="E15" i="1" l="1"/>
  <c r="E13" i="1"/>
  <c r="E11" i="1"/>
  <c r="E10" i="1"/>
  <c r="E9" i="1"/>
  <c r="E7" i="1"/>
  <c r="E4" i="1"/>
  <c r="K20" i="1" l="1"/>
  <c r="O3" i="1" s="1"/>
  <c r="O13" i="1" l="1"/>
  <c r="O9" i="1"/>
  <c r="O5" i="1"/>
  <c r="O14" i="1"/>
  <c r="O10" i="1"/>
  <c r="O6" i="1"/>
  <c r="O12" i="1"/>
  <c r="O8" i="1"/>
  <c r="O15" i="1"/>
  <c r="O11" i="1"/>
  <c r="O7" i="1"/>
</calcChain>
</file>

<file path=xl/sharedStrings.xml><?xml version="1.0" encoding="utf-8"?>
<sst xmlns="http://schemas.openxmlformats.org/spreadsheetml/2006/main" count="39" uniqueCount="29">
  <si>
    <t>Predictor</t>
  </si>
  <si>
    <t>beta</t>
  </si>
  <si>
    <t>SE</t>
  </si>
  <si>
    <t>Haz Rate Ratio</t>
  </si>
  <si>
    <t>Lower CL</t>
  </si>
  <si>
    <t>Upper CL</t>
  </si>
  <si>
    <t>p value</t>
  </si>
  <si>
    <t xml:space="preserve"> </t>
  </si>
  <si>
    <t>Positive nodes (yes or no)</t>
  </si>
  <si>
    <t>Stage 2 vs 1</t>
  </si>
  <si>
    <t>Stage 3 vs 1</t>
  </si>
  <si>
    <t>Stage 4 vs 1</t>
  </si>
  <si>
    <t>Positive tumor margin</t>
  </si>
  <si>
    <t>Neoadjuvant chemo</t>
  </si>
  <si>
    <t>score</t>
  </si>
  <si>
    <t>HR</t>
  </si>
  <si>
    <t>(proxy for age)</t>
  </si>
  <si>
    <t>overall pct</t>
  </si>
  <si>
    <t>month</t>
  </si>
  <si>
    <t>survival</t>
  </si>
  <si>
    <t>value</t>
  </si>
  <si>
    <t>HR=1</t>
  </si>
  <si>
    <t>overall survival</t>
  </si>
  <si>
    <t>HR=</t>
  </si>
  <si>
    <t>&lt;.0001</t>
  </si>
  <si>
    <t>Pre-Menopausal (vs post)</t>
  </si>
  <si>
    <t>Model for (non) breast cancer recurrence /death (Chung), n=95, 23 failures   - survival calculator</t>
  </si>
  <si>
    <t>user enters</t>
  </si>
  <si>
    <t>data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</si>
</sst>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00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u/>
      <sz val="17"/>
      <color rgb="FFFFFFFF"/>
      <name val="Calibri"/>
      <family val="2"/>
    </font>
    <font>
      <b/>
      <u/>
      <sz val="14"/>
      <color rgb="FFFFFFFF"/>
      <name val="Calibri"/>
      <family val="2"/>
    </font>
    <font>
      <b/>
      <sz val="17"/>
      <color rgb="FFFFFFFF"/>
      <name val="Calibri"/>
      <family val="2"/>
    </font>
    <font>
      <sz val="17"/>
      <color rgb="FF000000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7"/>
      <color rgb="FFFFFFFF"/>
      <name val="Calibri"/>
      <family val="2"/>
    </font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</font>
    <font>
      <b/>
      <u/>
      <sz val="16"/>
      <color rgb="FFFF0000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Segoe UI"/>
      <family val="2"/>
    </font>
    <font>
      <sz val="17"/>
      <color rgb="FF000000"/>
      <name val="Calibri"/>
      <family val="2"/>
      <scheme val="minor"/>
    </font>
    <font>
      <b/>
      <sz val="9"/>
      <color rgb="FF000000"/>
      <name val="Segoe UI"/>
      <family val="2"/>
    </font>
    <font>
      <sz val="16"/>
      <color rgb="FF000000"/>
      <name val="Calibri"/>
      <family val="2"/>
      <scheme val="minor"/>
    </font>
    <font>
      <sz val="16"/>
      <name val="Calibri"/>
      <family val="2"/>
      <scheme val="minor"/>
    </font>
    <font>
      <sz val="9"/>
      <color rgb="FFF03246"/>
      <name val="Segoe UI"/>
      <family val="2"/>
    </font>
    <font>
      <sz val="9"/>
      <color rgb="FFE57406"/>
      <name val="Segoe UI"/>
      <family val="2"/>
    </font>
    <font>
      <sz val="17"/>
      <color theme="1"/>
      <name val="Calibri"/>
      <family val="2"/>
      <scheme val="minor"/>
    </font>
    <font>
      <sz val="17"/>
      <name val="Calibri"/>
      <family val="2"/>
      <scheme val="minor"/>
    </font>
    <font>
      <sz val="17"/>
      <color rgb="FFF03246"/>
      <name val="Calibri"/>
      <family val="2"/>
      <scheme val="minor"/>
    </font>
    <font>
      <sz val="17"/>
      <color rgb="FFE5740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b/>
      <u/>
      <sz val="16"/>
      <color rgb="FF0070C0"/>
      <name val="Calibri"/>
      <family val="2"/>
    </font>
    <font>
      <b/>
      <sz val="16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</fills>
  <borders count="6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/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/>
    </xf>
    <xf numFmtId="0" fontId="5" fillId="4" borderId="4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10" fillId="2" borderId="3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2" fontId="13" fillId="0" borderId="0" xfId="0" applyNumberFormat="1" applyFont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2" fontId="15" fillId="0" borderId="0" xfId="0" applyNumberFormat="1" applyFont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/>
    </xf>
    <xf numFmtId="2" fontId="15" fillId="4" borderId="4" xfId="0" applyNumberFormat="1" applyFont="1" applyFill="1" applyBorder="1" applyAlignment="1">
      <alignment horizontal="center" vertical="center"/>
    </xf>
    <xf numFmtId="2" fontId="17" fillId="0" borderId="0" xfId="0" applyNumberFormat="1" applyFont="1" applyAlignment="1">
      <alignment horizontal="center" vertical="center" wrapText="1"/>
    </xf>
    <xf numFmtId="2" fontId="17" fillId="3" borderId="3" xfId="0" applyNumberFormat="1" applyFont="1" applyFill="1" applyBorder="1" applyAlignment="1">
      <alignment horizontal="center" vertical="center"/>
    </xf>
    <xf numFmtId="2" fontId="18" fillId="4" borderId="4" xfId="0" applyNumberFormat="1" applyFont="1" applyFill="1" applyBorder="1" applyAlignment="1">
      <alignment horizontal="center" vertical="center"/>
    </xf>
    <xf numFmtId="0" fontId="0" fillId="0" borderId="0" xfId="0" applyFill="1" applyAlignment="1"/>
    <xf numFmtId="0" fontId="16" fillId="0" borderId="0" xfId="0" applyFont="1" applyFill="1" applyAlignment="1">
      <alignment vertical="center" wrapText="1"/>
    </xf>
    <xf numFmtId="0" fontId="16" fillId="0" borderId="0" xfId="0" applyFont="1" applyFill="1" applyAlignment="1">
      <alignment horizontal="right" vertical="center" wrapText="1"/>
    </xf>
    <xf numFmtId="0" fontId="19" fillId="0" borderId="0" xfId="0" applyFont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0" fontId="21" fillId="0" borderId="0" xfId="0" applyFont="1" applyAlignment="1">
      <alignment horizontal="center"/>
    </xf>
    <xf numFmtId="0" fontId="15" fillId="0" borderId="0" xfId="0" applyFont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164" fontId="26" fillId="0" borderId="0" xfId="1" applyNumberFormat="1" applyFont="1" applyAlignment="1">
      <alignment horizontal="center"/>
    </xf>
    <xf numFmtId="0" fontId="27" fillId="0" borderId="0" xfId="0" applyFont="1" applyAlignment="1">
      <alignment horizontal="center"/>
    </xf>
    <xf numFmtId="164" fontId="27" fillId="0" borderId="0" xfId="1" applyNumberFormat="1" applyFont="1" applyAlignment="1">
      <alignment horizontal="center"/>
    </xf>
    <xf numFmtId="0" fontId="28" fillId="0" borderId="0" xfId="0" applyFont="1" applyAlignment="1"/>
    <xf numFmtId="0" fontId="11" fillId="2" borderId="5" xfId="0" applyFont="1" applyFill="1" applyBorder="1" applyAlignment="1">
      <alignment horizontal="center" vertical="center"/>
    </xf>
    <xf numFmtId="0" fontId="28" fillId="0" borderId="0" xfId="0" quotePrefix="1" applyFont="1" applyAlignment="1">
      <alignment horizontal="center"/>
    </xf>
    <xf numFmtId="2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/>
    <xf numFmtId="0" fontId="30" fillId="2" borderId="0" xfId="0" applyFont="1" applyFill="1" applyBorder="1" applyAlignment="1">
      <alignment horizontal="center" vertical="center"/>
    </xf>
    <xf numFmtId="0" fontId="31" fillId="0" borderId="0" xfId="0" applyFont="1" applyAlignment="1"/>
    <xf numFmtId="2" fontId="31" fillId="0" borderId="0" xfId="0" applyNumberFormat="1" applyFont="1" applyAlignment="1">
      <alignment horizontal="center"/>
    </xf>
    <xf numFmtId="0" fontId="31" fillId="0" borderId="0" xfId="0" applyFont="1" applyAlignment="1">
      <alignment horizontal="center"/>
    </xf>
    <xf numFmtId="165" fontId="29" fillId="0" borderId="0" xfId="0" applyNumberFormat="1" applyFont="1" applyAlignment="1">
      <alignment horizontal="center"/>
    </xf>
    <xf numFmtId="166" fontId="31" fillId="0" borderId="0" xfId="0" applyNumberFormat="1" applyFont="1" applyAlignment="1">
      <alignment horizontal="center"/>
    </xf>
    <xf numFmtId="166" fontId="31" fillId="0" borderId="0" xfId="0" quotePrefix="1" applyNumberFormat="1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Sheet1!$O$4</c:f>
              <c:strCache>
                <c:ptCount val="1"/>
                <c:pt idx="0">
                  <c:v>survival</c:v>
                </c:pt>
              </c:strCache>
            </c:strRef>
          </c:tx>
          <c:xVal>
            <c:numRef>
              <c:f>Sheet1!$M$5:$M$15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xVal>
          <c:yVal>
            <c:numRef>
              <c:f>Sheet1!$O$5:$O$15</c:f>
              <c:numCache>
                <c:formatCode>0.0%</c:formatCode>
                <c:ptCount val="11"/>
                <c:pt idx="0">
                  <c:v>1</c:v>
                </c:pt>
                <c:pt idx="1">
                  <c:v>0.95064010351487849</c:v>
                </c:pt>
                <c:pt idx="2">
                  <c:v>0.86727166196103878</c:v>
                </c:pt>
                <c:pt idx="3">
                  <c:v>0.83732784318192</c:v>
                </c:pt>
                <c:pt idx="4">
                  <c:v>0.71516968435292971</c:v>
                </c:pt>
                <c:pt idx="5">
                  <c:v>0.62954178222441148</c:v>
                </c:pt>
                <c:pt idx="6">
                  <c:v>0.59623613235025363</c:v>
                </c:pt>
                <c:pt idx="7">
                  <c:v>0.53273470065692008</c:v>
                </c:pt>
                <c:pt idx="8">
                  <c:v>0.46629120177363653</c:v>
                </c:pt>
                <c:pt idx="9">
                  <c:v>0.43350954173437017</c:v>
                </c:pt>
                <c:pt idx="10">
                  <c:v>0.43350954173437017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Sheet1!$N$4</c:f>
              <c:strCache>
                <c:ptCount val="1"/>
                <c:pt idx="0">
                  <c:v>overall survival</c:v>
                </c:pt>
              </c:strCache>
            </c:strRef>
          </c:tx>
          <c:xVal>
            <c:numRef>
              <c:f>Sheet1!$M$5:$M$15</c:f>
              <c:numCache>
                <c:formatCode>General</c:formatCode>
                <c:ptCount val="11"/>
                <c:pt idx="0">
                  <c:v>0</c:v>
                </c:pt>
                <c:pt idx="1">
                  <c:v>3</c:v>
                </c:pt>
                <c:pt idx="2">
                  <c:v>6</c:v>
                </c:pt>
                <c:pt idx="3">
                  <c:v>9</c:v>
                </c:pt>
                <c:pt idx="4">
                  <c:v>12</c:v>
                </c:pt>
                <c:pt idx="5">
                  <c:v>15</c:v>
                </c:pt>
                <c:pt idx="6">
                  <c:v>18</c:v>
                </c:pt>
                <c:pt idx="7">
                  <c:v>21</c:v>
                </c:pt>
                <c:pt idx="8">
                  <c:v>24</c:v>
                </c:pt>
                <c:pt idx="9">
                  <c:v>27</c:v>
                </c:pt>
                <c:pt idx="10">
                  <c:v>30</c:v>
                </c:pt>
              </c:numCache>
            </c:numRef>
          </c:xVal>
          <c:yVal>
            <c:numRef>
              <c:f>Sheet1!$N$5:$N$15</c:f>
              <c:numCache>
                <c:formatCode>0.0%</c:formatCode>
                <c:ptCount val="11"/>
                <c:pt idx="0">
                  <c:v>1</c:v>
                </c:pt>
                <c:pt idx="1">
                  <c:v>0.9788</c:v>
                </c:pt>
                <c:pt idx="2">
                  <c:v>0.9415</c:v>
                </c:pt>
                <c:pt idx="3">
                  <c:v>0.92759999999999998</c:v>
                </c:pt>
                <c:pt idx="4">
                  <c:v>0.86770000000000003</c:v>
                </c:pt>
                <c:pt idx="5">
                  <c:v>0.82210000000000005</c:v>
                </c:pt>
                <c:pt idx="6">
                  <c:v>0.8034</c:v>
                </c:pt>
                <c:pt idx="7">
                  <c:v>0.76600000000000001</c:v>
                </c:pt>
                <c:pt idx="8">
                  <c:v>0.72399999999999998</c:v>
                </c:pt>
                <c:pt idx="9">
                  <c:v>0.70199999999999996</c:v>
                </c:pt>
                <c:pt idx="10">
                  <c:v>0.70199999999999996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0380224"/>
        <c:axId val="60380800"/>
      </c:scatterChart>
      <c:valAx>
        <c:axId val="60380224"/>
        <c:scaling>
          <c:orientation val="minMax"/>
          <c:max val="30"/>
        </c:scaling>
        <c:delete val="0"/>
        <c:axPos val="b"/>
        <c:numFmt formatCode="General" sourceLinked="1"/>
        <c:majorTickMark val="out"/>
        <c:minorTickMark val="none"/>
        <c:tickLblPos val="nextTo"/>
        <c:crossAx val="60380800"/>
        <c:crosses val="autoZero"/>
        <c:crossBetween val="midCat"/>
        <c:majorUnit val="3"/>
      </c:valAx>
      <c:valAx>
        <c:axId val="60380800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60380224"/>
        <c:crosses val="autoZero"/>
        <c:crossBetween val="midCat"/>
        <c:majorUnit val="0.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171449</xdr:colOff>
      <xdr:row>1</xdr:row>
      <xdr:rowOff>223836</xdr:rowOff>
    </xdr:from>
    <xdr:to>
      <xdr:col>23</xdr:col>
      <xdr:colOff>276224</xdr:colOff>
      <xdr:row>15</xdr:row>
      <xdr:rowOff>76199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workbookViewId="0">
      <selection activeCell="K5" sqref="K5"/>
    </sheetView>
  </sheetViews>
  <sheetFormatPr defaultRowHeight="21" x14ac:dyDescent="0.35"/>
  <cols>
    <col min="1" max="1" width="1.7109375" style="1" customWidth="1"/>
    <col min="2" max="2" width="38.7109375" style="1" customWidth="1"/>
    <col min="3" max="4" width="12.5703125" style="1" customWidth="1"/>
    <col min="5" max="5" width="17.140625" style="1" customWidth="1"/>
    <col min="6" max="6" width="15.7109375" style="1" customWidth="1"/>
    <col min="7" max="7" width="16.7109375" style="1" customWidth="1"/>
    <col min="8" max="8" width="11.85546875" style="1" customWidth="1"/>
    <col min="9" max="9" width="3.85546875" style="1" customWidth="1"/>
    <col min="10" max="10" width="13.7109375" style="45" customWidth="1"/>
    <col min="11" max="11" width="15.5703125" style="50" customWidth="1"/>
    <col min="12" max="12" width="5.28515625" style="14" customWidth="1"/>
    <col min="13" max="13" width="9.28515625" style="11" bestFit="1" customWidth="1"/>
    <col min="14" max="14" width="20.42578125" style="11" customWidth="1"/>
    <col min="15" max="15" width="14.5703125" style="1" customWidth="1"/>
    <col min="16" max="16384" width="9.140625" style="1"/>
  </cols>
  <sheetData>
    <row r="1" spans="2:15" x14ac:dyDescent="0.35">
      <c r="B1" s="10" t="s">
        <v>26</v>
      </c>
      <c r="K1" s="54" t="s">
        <v>27</v>
      </c>
    </row>
    <row r="2" spans="2:15" ht="21.75" thickBot="1" x14ac:dyDescent="0.4">
      <c r="K2" s="54" t="s">
        <v>28</v>
      </c>
      <c r="M2" s="17" t="s">
        <v>19</v>
      </c>
      <c r="N2" s="18"/>
      <c r="O2" s="18" t="s">
        <v>23</v>
      </c>
    </row>
    <row r="3" spans="2:15" ht="23.25" thickBot="1" x14ac:dyDescent="0.35">
      <c r="B3" s="2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J3" s="46" t="s">
        <v>17</v>
      </c>
      <c r="K3" s="51" t="s">
        <v>20</v>
      </c>
      <c r="M3" s="18"/>
      <c r="N3" s="41" t="s">
        <v>21</v>
      </c>
      <c r="O3" s="20">
        <f>K20</f>
        <v>2.3623227709866166</v>
      </c>
    </row>
    <row r="4" spans="2:15" ht="23.25" thickTop="1" x14ac:dyDescent="0.35">
      <c r="B4" s="4" t="s">
        <v>25</v>
      </c>
      <c r="C4" s="23">
        <v>0.75028410999999995</v>
      </c>
      <c r="D4" s="23">
        <v>0.55240029999999996</v>
      </c>
      <c r="E4" s="24">
        <f>EXP(C4)</f>
        <v>2.1176015629360112</v>
      </c>
      <c r="F4" s="26">
        <v>0.71719999999999995</v>
      </c>
      <c r="G4" s="26">
        <v>6.2524220000000001</v>
      </c>
      <c r="H4" s="35">
        <v>0.18529999999999999</v>
      </c>
      <c r="J4" s="47">
        <v>0.66</v>
      </c>
      <c r="K4" s="57">
        <v>0</v>
      </c>
      <c r="M4" s="18" t="s">
        <v>18</v>
      </c>
      <c r="N4" s="41" t="s">
        <v>22</v>
      </c>
      <c r="O4" s="43" t="s">
        <v>19</v>
      </c>
    </row>
    <row r="5" spans="2:15" ht="23.25" thickBot="1" x14ac:dyDescent="0.4">
      <c r="B5" s="15" t="s">
        <v>16</v>
      </c>
      <c r="C5" s="5"/>
      <c r="D5" s="5"/>
      <c r="E5" s="5"/>
      <c r="F5" s="27"/>
      <c r="G5" s="27"/>
      <c r="H5" s="36"/>
      <c r="K5" s="52"/>
      <c r="M5" s="18">
        <v>0</v>
      </c>
      <c r="N5" s="42">
        <v>1</v>
      </c>
      <c r="O5" s="44">
        <f t="shared" ref="O5:O15" si="0">N5^K$20</f>
        <v>1</v>
      </c>
    </row>
    <row r="6" spans="2:15" ht="24" thickBot="1" x14ac:dyDescent="0.4">
      <c r="B6" s="6"/>
      <c r="C6" s="7" t="s">
        <v>7</v>
      </c>
      <c r="D6" s="7" t="s">
        <v>7</v>
      </c>
      <c r="E6" s="8"/>
      <c r="F6" s="28"/>
      <c r="G6" s="28"/>
      <c r="H6" s="37"/>
      <c r="K6" s="52"/>
      <c r="M6" s="18">
        <v>3</v>
      </c>
      <c r="N6" s="42">
        <v>0.9788</v>
      </c>
      <c r="O6" s="44">
        <f t="shared" si="0"/>
        <v>0.95064010351487849</v>
      </c>
    </row>
    <row r="7" spans="2:15" ht="24" thickTop="1" thickBot="1" x14ac:dyDescent="0.4">
      <c r="B7" s="13" t="s">
        <v>8</v>
      </c>
      <c r="C7" s="23">
        <v>1.2908814399999999</v>
      </c>
      <c r="D7" s="23">
        <v>0.5302036</v>
      </c>
      <c r="E7" s="24">
        <f>EXP(C7)</f>
        <v>3.6359900507714267</v>
      </c>
      <c r="F7" s="26">
        <v>1.2862119999999999</v>
      </c>
      <c r="G7" s="26">
        <v>10.27857</v>
      </c>
      <c r="H7" s="38">
        <v>1.52E-2</v>
      </c>
      <c r="J7" s="48">
        <v>0.4</v>
      </c>
      <c r="K7" s="53">
        <v>1</v>
      </c>
      <c r="M7" s="18">
        <v>6</v>
      </c>
      <c r="N7" s="42">
        <v>0.9415</v>
      </c>
      <c r="O7" s="44">
        <f t="shared" si="0"/>
        <v>0.86727166196103878</v>
      </c>
    </row>
    <row r="8" spans="2:15" ht="24" thickBot="1" x14ac:dyDescent="0.4">
      <c r="B8" s="6"/>
      <c r="C8" s="25" t="s">
        <v>7</v>
      </c>
      <c r="D8" s="25" t="s">
        <v>7</v>
      </c>
      <c r="E8" s="8"/>
      <c r="F8" s="28"/>
      <c r="G8" s="28"/>
      <c r="H8" s="37"/>
      <c r="K8" s="52"/>
      <c r="M8" s="18">
        <v>9</v>
      </c>
      <c r="N8" s="42">
        <v>0.92759999999999998</v>
      </c>
      <c r="O8" s="44">
        <f t="shared" si="0"/>
        <v>0.83732784318192</v>
      </c>
    </row>
    <row r="9" spans="2:15" ht="24" thickTop="1" thickBot="1" x14ac:dyDescent="0.4">
      <c r="B9" s="9" t="s">
        <v>9</v>
      </c>
      <c r="C9" s="23">
        <v>2.11574397</v>
      </c>
      <c r="D9" s="23">
        <v>0.69804670000000002</v>
      </c>
      <c r="E9" s="24">
        <f>EXP(C9)</f>
        <v>8.2957552639177194</v>
      </c>
      <c r="F9" s="26">
        <v>2.11192</v>
      </c>
      <c r="G9" s="26">
        <v>32.58625</v>
      </c>
      <c r="H9" s="39">
        <v>6.9999999999999999E-4</v>
      </c>
      <c r="J9" s="49">
        <v>0.39</v>
      </c>
      <c r="K9" s="56">
        <v>1</v>
      </c>
      <c r="M9" s="18">
        <v>12</v>
      </c>
      <c r="N9" s="42">
        <v>0.86770000000000003</v>
      </c>
      <c r="O9" s="44">
        <f t="shared" si="0"/>
        <v>0.71516968435292971</v>
      </c>
    </row>
    <row r="10" spans="2:15" ht="24" thickTop="1" thickBot="1" x14ac:dyDescent="0.4">
      <c r="B10" s="9" t="s">
        <v>10</v>
      </c>
      <c r="C10" s="23">
        <v>0.98200743000000001</v>
      </c>
      <c r="D10" s="23">
        <v>0.94674910000000001</v>
      </c>
      <c r="E10" s="24">
        <f>EXP(C10)</f>
        <v>2.6698103234971557</v>
      </c>
      <c r="F10" s="26">
        <v>0.41745199999999999</v>
      </c>
      <c r="G10" s="26">
        <v>17.074760000000001</v>
      </c>
      <c r="H10" s="35">
        <v>0.30630000000000002</v>
      </c>
      <c r="J10" s="49">
        <v>0.08</v>
      </c>
      <c r="K10" s="56">
        <v>0</v>
      </c>
      <c r="M10" s="18">
        <v>15</v>
      </c>
      <c r="N10" s="42">
        <v>0.82210000000000005</v>
      </c>
      <c r="O10" s="44">
        <f t="shared" si="0"/>
        <v>0.62954178222441148</v>
      </c>
    </row>
    <row r="11" spans="2:15" ht="24" thickTop="1" thickBot="1" x14ac:dyDescent="0.4">
      <c r="B11" s="9" t="s">
        <v>11</v>
      </c>
      <c r="C11" s="23">
        <v>3.84642412</v>
      </c>
      <c r="D11" s="23">
        <v>0.90566480000000005</v>
      </c>
      <c r="E11" s="24">
        <f>EXP(C11)</f>
        <v>46.825321767046162</v>
      </c>
      <c r="F11" s="26">
        <v>7.9355580000000003</v>
      </c>
      <c r="G11" s="26">
        <v>276.30200000000002</v>
      </c>
      <c r="H11" s="39" t="s">
        <v>24</v>
      </c>
      <c r="J11" s="49">
        <v>0.05</v>
      </c>
      <c r="K11" s="56">
        <v>0</v>
      </c>
      <c r="M11" s="18">
        <v>18</v>
      </c>
      <c r="N11" s="42">
        <v>0.8034</v>
      </c>
      <c r="O11" s="44">
        <f t="shared" si="0"/>
        <v>0.59623613235025363</v>
      </c>
    </row>
    <row r="12" spans="2:15" ht="24" thickBot="1" x14ac:dyDescent="0.4">
      <c r="B12" s="6"/>
      <c r="C12" s="25" t="s">
        <v>7</v>
      </c>
      <c r="D12" s="25" t="s">
        <v>7</v>
      </c>
      <c r="E12" s="8"/>
      <c r="F12" s="28"/>
      <c r="G12" s="28"/>
      <c r="H12" s="37"/>
      <c r="K12" s="52"/>
      <c r="M12" s="18">
        <v>21</v>
      </c>
      <c r="N12" s="42">
        <v>0.76600000000000001</v>
      </c>
      <c r="O12" s="44">
        <f t="shared" si="0"/>
        <v>0.53273470065692008</v>
      </c>
    </row>
    <row r="13" spans="2:15" ht="24" thickTop="1" thickBot="1" x14ac:dyDescent="0.4">
      <c r="B13" s="9" t="s">
        <v>12</v>
      </c>
      <c r="C13" s="23">
        <v>1.14565195</v>
      </c>
      <c r="D13" s="23">
        <v>0.51261210000000001</v>
      </c>
      <c r="E13" s="24">
        <f>EXP(C13)</f>
        <v>3.1444907394566677</v>
      </c>
      <c r="F13" s="26">
        <v>1.1513679999999999</v>
      </c>
      <c r="G13" s="26">
        <v>8.5878910000000008</v>
      </c>
      <c r="H13" s="38">
        <v>3.5000000000000003E-2</v>
      </c>
      <c r="J13" s="49">
        <v>0.19</v>
      </c>
      <c r="K13" s="56">
        <v>1</v>
      </c>
      <c r="M13" s="18">
        <v>24</v>
      </c>
      <c r="N13" s="42">
        <v>0.72399999999999998</v>
      </c>
      <c r="O13" s="44">
        <f t="shared" si="0"/>
        <v>0.46629120177363653</v>
      </c>
    </row>
    <row r="14" spans="2:15" ht="24" thickBot="1" x14ac:dyDescent="0.4">
      <c r="B14" s="6"/>
      <c r="C14" s="25" t="s">
        <v>7</v>
      </c>
      <c r="D14" s="25" t="s">
        <v>7</v>
      </c>
      <c r="E14" s="8"/>
      <c r="F14" s="28"/>
      <c r="G14" s="28"/>
      <c r="H14" s="37"/>
      <c r="K14" s="52"/>
      <c r="M14" s="18">
        <v>27</v>
      </c>
      <c r="N14" s="42">
        <v>0.70199999999999996</v>
      </c>
      <c r="O14" s="44">
        <f t="shared" si="0"/>
        <v>0.43350954173437017</v>
      </c>
    </row>
    <row r="15" spans="2:15" ht="24" thickTop="1" thickBot="1" x14ac:dyDescent="0.4">
      <c r="B15" s="9" t="s">
        <v>13</v>
      </c>
      <c r="C15" s="23">
        <v>-1.6086320000000001</v>
      </c>
      <c r="D15" s="23">
        <v>0.84380999999999995</v>
      </c>
      <c r="E15" s="24">
        <f>EXP(C15)</f>
        <v>0.20016124745375657</v>
      </c>
      <c r="F15" s="26">
        <v>3.8294000000000002E-2</v>
      </c>
      <c r="G15" s="26">
        <v>1.046243</v>
      </c>
      <c r="H15" s="38">
        <v>4.8300000000000003E-2</v>
      </c>
      <c r="J15" s="49">
        <v>0.15</v>
      </c>
      <c r="K15" s="56">
        <v>1</v>
      </c>
      <c r="M15" s="18">
        <v>30</v>
      </c>
      <c r="N15" s="42">
        <v>0.70199999999999996</v>
      </c>
      <c r="O15" s="44">
        <f t="shared" si="0"/>
        <v>0.43350954173437017</v>
      </c>
    </row>
    <row r="16" spans="2:15" ht="22.5" x14ac:dyDescent="0.35">
      <c r="F16" s="16"/>
      <c r="G16" s="16"/>
      <c r="H16" s="34"/>
      <c r="M16" s="18" t="s">
        <v>7</v>
      </c>
      <c r="N16" s="18"/>
      <c r="O16" s="19"/>
    </row>
    <row r="17" spans="2:12" x14ac:dyDescent="0.35">
      <c r="D17" s="29"/>
      <c r="E17" s="29"/>
      <c r="F17" s="29"/>
      <c r="G17" s="29"/>
    </row>
    <row r="18" spans="2:12" x14ac:dyDescent="0.35">
      <c r="B18" s="21"/>
      <c r="C18" s="22"/>
      <c r="D18" s="30"/>
      <c r="E18" s="31"/>
      <c r="F18" s="31"/>
      <c r="G18" s="31"/>
      <c r="H18" s="31"/>
    </row>
    <row r="19" spans="2:12" x14ac:dyDescent="0.35">
      <c r="B19" s="21"/>
      <c r="C19" s="22"/>
      <c r="D19" s="21"/>
      <c r="E19" s="22"/>
      <c r="F19" s="22"/>
      <c r="G19" s="22"/>
      <c r="J19" s="40" t="s">
        <v>14</v>
      </c>
      <c r="K19" s="55">
        <f>(C4*K4) +(C7*K7) +(C9*K9)+(C10*K10)+(C11*K11)+(C13*K13)+(C15*K15)-2.084</f>
        <v>0.85964535999999958</v>
      </c>
      <c r="L19" s="12" t="s">
        <v>7</v>
      </c>
    </row>
    <row r="20" spans="2:12" x14ac:dyDescent="0.35">
      <c r="B20" s="21"/>
      <c r="C20" s="22"/>
      <c r="D20" s="21"/>
      <c r="E20" s="22"/>
      <c r="F20" s="22"/>
      <c r="G20" s="22"/>
      <c r="J20" s="40" t="s">
        <v>15</v>
      </c>
      <c r="K20" s="53">
        <f>EXP(K19)</f>
        <v>2.3623227709866166</v>
      </c>
    </row>
    <row r="21" spans="2:12" x14ac:dyDescent="0.35">
      <c r="B21" s="21"/>
      <c r="C21" s="22"/>
      <c r="D21" s="21"/>
      <c r="E21" s="22"/>
      <c r="F21" s="22"/>
      <c r="G21" s="22"/>
      <c r="H21" s="33"/>
    </row>
    <row r="22" spans="2:12" x14ac:dyDescent="0.35">
      <c r="B22" s="21"/>
      <c r="C22" s="22"/>
      <c r="D22" s="21"/>
      <c r="E22" s="22"/>
      <c r="F22" s="22"/>
      <c r="G22" s="22"/>
      <c r="H22" s="22"/>
    </row>
    <row r="23" spans="2:12" x14ac:dyDescent="0.35">
      <c r="B23" s="21"/>
      <c r="C23" s="22"/>
      <c r="D23" s="21"/>
      <c r="E23" s="22"/>
      <c r="F23" s="22"/>
      <c r="G23" s="22"/>
      <c r="H23" s="33"/>
    </row>
    <row r="24" spans="2:12" x14ac:dyDescent="0.35">
      <c r="B24" s="21"/>
      <c r="C24" s="22"/>
      <c r="D24" s="21"/>
      <c r="E24" s="22"/>
      <c r="F24" s="22"/>
      <c r="G24" s="22"/>
      <c r="H24" s="32"/>
    </row>
    <row r="25" spans="2:12" x14ac:dyDescent="0.35">
      <c r="D25" s="21"/>
      <c r="E25" s="22"/>
      <c r="F25" s="22"/>
      <c r="G25" s="22"/>
      <c r="H25" s="32"/>
    </row>
  </sheetData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Gornbein, Jeffrey</dc:creator>
  <cp:lastModifiedBy>Gornbein, Jeffrey</cp:lastModifiedBy>
  <cp:lastPrinted>2015-11-17T22:15:52Z</cp:lastPrinted>
  <dcterms:created xsi:type="dcterms:W3CDTF">2015-11-17T21:58:27Z</dcterms:created>
  <dcterms:modified xsi:type="dcterms:W3CDTF">2016-11-16T17:33:50Z</dcterms:modified>
</cp:coreProperties>
</file>